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Fjármálasvið\fjarstyring\Fjarstyringarsvid\Fjárstýring\Húsbréf\Innlausnarverð\2015 Innlausnarverð húsbréfa\"/>
    </mc:Choice>
  </mc:AlternateContent>
  <bookViews>
    <workbookView xWindow="10035" yWindow="90" windowWidth="4170" windowHeight="7920" tabRatio="528" firstSheet="1" activeTab="1"/>
  </bookViews>
  <sheets>
    <sheet name="xxxxxx" sheetId="2" state="veryHidden" r:id="rId1"/>
    <sheet name="91-1,91-3... (2)" sheetId="3" r:id="rId2"/>
    <sheet name="Sheet2" sheetId="4" r:id="rId3"/>
  </sheets>
  <definedNames>
    <definedName name="LVT" localSheetId="1">'91-1,91-3... (2)'!$C$9</definedName>
    <definedName name="LVT">#REF!</definedName>
    <definedName name="_xlnm.Print_Area" localSheetId="1">'91-1,91-3... (2)'!$A$1:$I$56,'91-1,91-3... (2)'!$K$1:$P$54</definedName>
  </definedNames>
  <calcPr calcId="152511"/>
</workbook>
</file>

<file path=xl/calcChain.xml><?xml version="1.0" encoding="utf-8"?>
<calcChain xmlns="http://schemas.openxmlformats.org/spreadsheetml/2006/main">
  <c r="H49" i="3" l="1"/>
  <c r="P47" i="3" l="1"/>
  <c r="P49" i="3" l="1"/>
  <c r="N53" i="3" l="1"/>
  <c r="P48" i="3"/>
  <c r="G48" i="3"/>
  <c r="G47" i="3"/>
  <c r="G46" i="3"/>
  <c r="O44" i="3"/>
  <c r="G44" i="3"/>
  <c r="P44" i="3" s="1"/>
  <c r="O43" i="3"/>
  <c r="G43" i="3"/>
  <c r="P43" i="3" s="1"/>
  <c r="O42" i="3"/>
  <c r="L42" i="3"/>
  <c r="G42" i="3"/>
  <c r="P42" i="3" s="1"/>
  <c r="O41" i="3"/>
  <c r="G41" i="3"/>
  <c r="P41" i="3" s="1"/>
  <c r="O39" i="3"/>
  <c r="G39" i="3"/>
  <c r="P39" i="3" s="1"/>
  <c r="O38" i="3"/>
  <c r="G38" i="3"/>
  <c r="P38" i="3" s="1"/>
  <c r="O37" i="3"/>
  <c r="L37" i="3"/>
  <c r="G37" i="3"/>
  <c r="P37" i="3" s="1"/>
  <c r="O36" i="3"/>
  <c r="G36" i="3"/>
  <c r="P36" i="3" s="1"/>
  <c r="O34" i="3"/>
  <c r="G34" i="3"/>
  <c r="P34" i="3" s="1"/>
  <c r="O33" i="3"/>
  <c r="G33" i="3"/>
  <c r="P33" i="3" s="1"/>
  <c r="O32" i="3"/>
  <c r="L32" i="3"/>
  <c r="G32" i="3"/>
  <c r="P32" i="3" s="1"/>
  <c r="O31" i="3"/>
  <c r="G31" i="3"/>
  <c r="P31" i="3" s="1"/>
  <c r="O29" i="3"/>
  <c r="G29" i="3"/>
  <c r="P29" i="3" s="1"/>
  <c r="O28" i="3"/>
  <c r="G28" i="3"/>
  <c r="P28" i="3" s="1"/>
  <c r="O27" i="3"/>
  <c r="L27" i="3"/>
  <c r="G27" i="3"/>
  <c r="P27" i="3" s="1"/>
  <c r="O26" i="3"/>
  <c r="G26" i="3"/>
  <c r="P26" i="3" s="1"/>
  <c r="O24" i="3"/>
  <c r="G24" i="3"/>
  <c r="P24" i="3" s="1"/>
  <c r="O23" i="3"/>
  <c r="G23" i="3"/>
  <c r="P23" i="3" s="1"/>
  <c r="O22" i="3"/>
  <c r="L22" i="3"/>
  <c r="G22" i="3"/>
  <c r="P22" i="3" s="1"/>
  <c r="O21" i="3"/>
  <c r="G21" i="3"/>
  <c r="P21" i="3" s="1"/>
  <c r="O19" i="3"/>
  <c r="G19" i="3"/>
  <c r="P19" i="3" s="1"/>
  <c r="O18" i="3"/>
  <c r="G18" i="3"/>
  <c r="P18" i="3" s="1"/>
  <c r="O17" i="3"/>
  <c r="L17" i="3"/>
  <c r="G17" i="3"/>
  <c r="P17" i="3" s="1"/>
  <c r="O16" i="3"/>
  <c r="G16" i="3"/>
  <c r="P16" i="3" s="1"/>
  <c r="O14" i="3"/>
  <c r="G14" i="3"/>
  <c r="P14" i="3" s="1"/>
  <c r="O13" i="3"/>
  <c r="G13" i="3"/>
  <c r="P13" i="3" s="1"/>
  <c r="O12" i="3"/>
  <c r="G12" i="3"/>
  <c r="P12" i="3" s="1"/>
  <c r="O11" i="3"/>
  <c r="G11" i="3"/>
  <c r="P11" i="3" s="1"/>
  <c r="O9" i="3"/>
  <c r="G9" i="3"/>
  <c r="P9" i="3" s="1"/>
  <c r="O8" i="3"/>
  <c r="L8" i="3"/>
  <c r="G8" i="3"/>
  <c r="P8" i="3" s="1"/>
  <c r="O7" i="3"/>
  <c r="G7" i="3"/>
  <c r="P7" i="3" s="1"/>
  <c r="P4" i="3"/>
  <c r="O53" i="3" l="1"/>
  <c r="P53" i="3"/>
</calcChain>
</file>

<file path=xl/sharedStrings.xml><?xml version="1.0" encoding="utf-8"?>
<sst xmlns="http://schemas.openxmlformats.org/spreadsheetml/2006/main" count="60" uniqueCount="40">
  <si>
    <t>Stuðlar:</t>
  </si>
  <si>
    <t>flokkur</t>
  </si>
  <si>
    <t xml:space="preserve"> </t>
  </si>
  <si>
    <t>nafnverð</t>
  </si>
  <si>
    <t>91-1</t>
  </si>
  <si>
    <t>91-3</t>
  </si>
  <si>
    <t>91/1</t>
  </si>
  <si>
    <t>92-1</t>
  </si>
  <si>
    <t>92-2</t>
  </si>
  <si>
    <t>93-1</t>
  </si>
  <si>
    <t>93-3</t>
  </si>
  <si>
    <t>91/3</t>
  </si>
  <si>
    <t>94-1</t>
  </si>
  <si>
    <t>95-1</t>
  </si>
  <si>
    <t>92/1</t>
  </si>
  <si>
    <t>92/2</t>
  </si>
  <si>
    <t>93/1</t>
  </si>
  <si>
    <t>93/3</t>
  </si>
  <si>
    <t>94/1</t>
  </si>
  <si>
    <t>95/1</t>
  </si>
  <si>
    <t xml:space="preserve"> innl. verð </t>
  </si>
  <si>
    <t>Innlausnarverð húsbréfa</t>
  </si>
  <si>
    <t>Alls til innlausnar.</t>
  </si>
  <si>
    <t>Nafnverð</t>
  </si>
  <si>
    <t>Fjöldi bréfa</t>
  </si>
  <si>
    <t>Innlausn</t>
  </si>
  <si>
    <t>til innlausnar</t>
  </si>
  <si>
    <t>Innlausnarverð</t>
  </si>
  <si>
    <t>Rafrænt</t>
  </si>
  <si>
    <t>96/2</t>
  </si>
  <si>
    <t>96-2</t>
  </si>
  <si>
    <t>96-3</t>
  </si>
  <si>
    <t>Pappír</t>
  </si>
  <si>
    <t>Raf</t>
  </si>
  <si>
    <t>96/2 og 3</t>
  </si>
  <si>
    <t>Innlausnardagur 15. júlí 2012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</si>
  <si>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</si>
  <si>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0+1+1</t>
  </si>
  <si>
    <t>3+2+1</t>
  </si>
  <si>
    <t>Innlausnardagur 15. október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</si>
</sst>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k_r_-;\-* #,##0.00\ _k_r_-;_-* &quot;-&quot;??\ _k_r_-;_-@_-"/>
    <numFmt numFmtId="165" formatCode="_-* #,##0\ _k_r_-;\-* #,##0\ _k_r_-;_-* &quot;-&quot;??\ _k_r_-;_-@_-"/>
    <numFmt numFmtId="166" formatCode="#,##0.00000000"/>
    <numFmt numFmtId="167" formatCode="0.0%;\(0.0%\)"/>
    <numFmt numFmtId="168" formatCode="#,##0_);\(#,##0_)"/>
    <numFmt numFmtId="169" formatCode="0%;\(0%\)"/>
    <numFmt numFmtId="170" formatCode="&quot;BH&quot;yymmdd&quot;/H&quot;"/>
    <numFmt numFmtId="171" formatCode="0.00000"/>
    <numFmt numFmtId="172" formatCode="#,##0.00000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sz val="14"/>
      <name val="Book Antiqua"/>
      <family val="1"/>
    </font>
    <font>
      <sz val="16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8">
    <xf numFmtId="0" fontId="0" fillId="0" borderId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18" fillId="0" borderId="0"/>
    <xf numFmtId="0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49" fontId="7" fillId="0" borderId="0" applyFill="0" applyBorder="0" applyAlignment="0"/>
    <xf numFmtId="0" fontId="7" fillId="0" borderId="0" applyFill="0" applyBorder="0" applyAlignment="0"/>
    <xf numFmtId="168" fontId="2" fillId="0" borderId="0" applyFill="0" applyBorder="0" applyAlignment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0" fillId="0" borderId="0" xfId="0" applyNumberFormat="1"/>
    <xf numFmtId="165" fontId="0" fillId="0" borderId="0" xfId="9" applyNumberFormat="1" applyFont="1"/>
    <xf numFmtId="0" fontId="3" fillId="0" borderId="0" xfId="0" applyFont="1" applyFill="1"/>
    <xf numFmtId="165" fontId="3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6" fillId="0" borderId="0" xfId="0" applyNumberFormat="1" applyFont="1"/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9" applyNumberFormat="1" applyFont="1"/>
    <xf numFmtId="0" fontId="10" fillId="0" borderId="0" xfId="0" applyFont="1"/>
    <xf numFmtId="0" fontId="11" fillId="0" borderId="0" xfId="0" applyFont="1"/>
    <xf numFmtId="0" fontId="3" fillId="0" borderId="0" xfId="0" applyFont="1" applyBorder="1"/>
    <xf numFmtId="165" fontId="3" fillId="0" borderId="0" xfId="9" applyNumberFormat="1" applyFont="1" applyBorder="1"/>
    <xf numFmtId="0" fontId="4" fillId="0" borderId="0" xfId="0" applyFont="1" applyFill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3" fontId="9" fillId="0" borderId="0" xfId="0" applyNumberFormat="1" applyFont="1"/>
    <xf numFmtId="0" fontId="1" fillId="0" borderId="0" xfId="0" applyFont="1"/>
    <xf numFmtId="3" fontId="6" fillId="0" borderId="0" xfId="9" applyNumberFormat="1" applyFont="1"/>
    <xf numFmtId="3" fontId="9" fillId="0" borderId="0" xfId="9" applyNumberFormat="1" applyFont="1"/>
    <xf numFmtId="3" fontId="1" fillId="0" borderId="0" xfId="9" applyNumberFormat="1" applyFont="1"/>
    <xf numFmtId="49" fontId="4" fillId="0" borderId="0" xfId="9" applyNumberFormat="1" applyFont="1" applyFill="1" applyAlignment="1">
      <alignment horizontal="right"/>
    </xf>
    <xf numFmtId="0" fontId="1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3" fontId="9" fillId="2" borderId="0" xfId="0" applyNumberFormat="1" applyFont="1" applyFill="1" applyBorder="1"/>
    <xf numFmtId="0" fontId="0" fillId="2" borderId="0" xfId="0" applyFill="1"/>
    <xf numFmtId="0" fontId="15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14" fontId="13" fillId="0" borderId="3" xfId="0" applyNumberFormat="1" applyFont="1" applyBorder="1" applyAlignment="1">
      <alignment horizontal="center"/>
    </xf>
    <xf numFmtId="170" fontId="16" fillId="0" borderId="0" xfId="0" applyNumberFormat="1" applyFont="1"/>
    <xf numFmtId="170" fontId="16" fillId="0" borderId="0" xfId="0" applyNumberFormat="1" applyFont="1" applyAlignment="1">
      <alignment horizontal="center"/>
    </xf>
    <xf numFmtId="170" fontId="0" fillId="0" borderId="0" xfId="0" applyNumberFormat="1"/>
    <xf numFmtId="3" fontId="17" fillId="0" borderId="0" xfId="0" applyNumberFormat="1" applyFont="1"/>
    <xf numFmtId="166" fontId="6" fillId="3" borderId="0" xfId="9" applyNumberFormat="1" applyFont="1" applyFill="1"/>
    <xf numFmtId="170" fontId="16" fillId="3" borderId="0" xfId="0" applyNumberFormat="1" applyFont="1" applyFill="1"/>
    <xf numFmtId="0" fontId="10" fillId="3" borderId="0" xfId="0" applyFont="1" applyFill="1"/>
    <xf numFmtId="3" fontId="6" fillId="3" borderId="0" xfId="0" applyNumberFormat="1" applyFont="1" applyFill="1"/>
    <xf numFmtId="3" fontId="6" fillId="3" borderId="0" xfId="9" applyNumberFormat="1" applyFont="1" applyFill="1"/>
    <xf numFmtId="0" fontId="1" fillId="3" borderId="0" xfId="0" applyFont="1" applyFill="1"/>
    <xf numFmtId="0" fontId="0" fillId="3" borderId="0" xfId="0" applyFill="1"/>
    <xf numFmtId="3" fontId="17" fillId="3" borderId="0" xfId="0" applyNumberFormat="1" applyFont="1" applyFill="1"/>
    <xf numFmtId="3" fontId="3" fillId="3" borderId="0" xfId="0" applyNumberFormat="1" applyFont="1" applyFill="1"/>
    <xf numFmtId="0" fontId="0" fillId="0" borderId="0" xfId="0" applyFill="1"/>
    <xf numFmtId="3" fontId="17" fillId="0" borderId="0" xfId="0" applyNumberFormat="1" applyFont="1" applyFill="1"/>
    <xf numFmtId="170" fontId="0" fillId="3" borderId="0" xfId="0" applyNumberFormat="1" applyFill="1"/>
    <xf numFmtId="0" fontId="13" fillId="0" borderId="0" xfId="0" applyFont="1" applyAlignment="1">
      <alignment horizontal="center"/>
    </xf>
    <xf numFmtId="171" fontId="2" fillId="0" borderId="4" xfId="25" applyNumberFormat="1" applyFont="1" applyBorder="1" applyAlignment="1">
      <alignment horizontal="center"/>
    </xf>
    <xf numFmtId="171" fontId="2" fillId="0" borderId="4" xfId="25" applyNumberFormat="1" applyFont="1" applyBorder="1" applyAlignment="1">
      <alignment horizontal="center"/>
    </xf>
    <xf numFmtId="171" fontId="2" fillId="0" borderId="4" xfId="25" applyNumberFormat="1" applyFont="1" applyBorder="1" applyAlignment="1">
      <alignment horizontal="center"/>
    </xf>
    <xf numFmtId="171" fontId="2" fillId="0" borderId="4" xfId="25" applyNumberFormat="1" applyFont="1" applyBorder="1" applyAlignment="1">
      <alignment horizontal="center"/>
    </xf>
    <xf numFmtId="171" fontId="2" fillId="0" borderId="4" xfId="25" applyNumberFormat="1" applyFont="1" applyBorder="1" applyAlignment="1">
      <alignment horizontal="center"/>
    </xf>
    <xf numFmtId="171" fontId="2" fillId="0" borderId="4" xfId="0" applyNumberFormat="1" applyFont="1" applyBorder="1" applyAlignment="1">
      <alignment horizontal="center"/>
    </xf>
    <xf numFmtId="0" fontId="2" fillId="0" borderId="0" xfId="0" applyFont="1"/>
    <xf numFmtId="3" fontId="4" fillId="0" borderId="0" xfId="9" applyNumberFormat="1" applyFont="1"/>
    <xf numFmtId="0" fontId="12" fillId="0" borderId="0" xfId="0" applyFont="1" applyBorder="1" applyAlignment="1"/>
    <xf numFmtId="0" fontId="3" fillId="0" borderId="0" xfId="0" applyFont="1" applyBorder="1" applyAlignment="1"/>
    <xf numFmtId="172" fontId="6" fillId="3" borderId="0" xfId="9" applyNumberFormat="1" applyFont="1" applyFill="1"/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Fill="1"/>
  </cellXfs>
  <cellStyles count="188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" xfId="9" builtinId="3"/>
    <cellStyle name="Comma [00]" xfId="10"/>
    <cellStyle name="Currency [00]" xfId="11"/>
    <cellStyle name="Date Short" xfId="12"/>
    <cellStyle name="Enter Currency (0)" xfId="13"/>
    <cellStyle name="Enter Currency (2)" xfId="14"/>
    <cellStyle name="Enter Units (0)" xfId="15"/>
    <cellStyle name="Enter Units (1)" xfId="16"/>
    <cellStyle name="Enter Units (2)" xfId="17"/>
    <cellStyle name="Header1" xfId="18"/>
    <cellStyle name="Header2" xfId="19"/>
    <cellStyle name="Link Currency (0)" xfId="20"/>
    <cellStyle name="Link Currency (2)" xfId="21"/>
    <cellStyle name="Link Units (0)" xfId="22"/>
    <cellStyle name="Link Units (1)" xfId="23"/>
    <cellStyle name="Link Units (2)" xfId="24"/>
    <cellStyle name="Normal" xfId="0" builtinId="0"/>
    <cellStyle name="Normal 57" xfId="25"/>
    <cellStyle name="Percent [0]" xfId="26"/>
    <cellStyle name="Percent [00]" xfId="27"/>
    <cellStyle name="Percent 10" xfId="98"/>
    <cellStyle name="Percent 100" xfId="28"/>
    <cellStyle name="Percent 101" xfId="29"/>
    <cellStyle name="Percent 102" xfId="81"/>
    <cellStyle name="Percent 103" xfId="82"/>
    <cellStyle name="Percent 104" xfId="83"/>
    <cellStyle name="Percent 105" xfId="84"/>
    <cellStyle name="Percent 106" xfId="85"/>
    <cellStyle name="Percent 107" xfId="86"/>
    <cellStyle name="Percent 108" xfId="87"/>
    <cellStyle name="Percent 109" xfId="88"/>
    <cellStyle name="Percent 11" xfId="99"/>
    <cellStyle name="Percent 110" xfId="89"/>
    <cellStyle name="Percent 111" xfId="145"/>
    <cellStyle name="Percent 112" xfId="146"/>
    <cellStyle name="Percent 113" xfId="147"/>
    <cellStyle name="Percent 114" xfId="148"/>
    <cellStyle name="Percent 115" xfId="149"/>
    <cellStyle name="Percent 116" xfId="150"/>
    <cellStyle name="Percent 117" xfId="151"/>
    <cellStyle name="Percent 118" xfId="152"/>
    <cellStyle name="Percent 119" xfId="153"/>
    <cellStyle name="Percent 12" xfId="100"/>
    <cellStyle name="Percent 120" xfId="154"/>
    <cellStyle name="Percent 121" xfId="155"/>
    <cellStyle name="Percent 122" xfId="156"/>
    <cellStyle name="Percent 123" xfId="157"/>
    <cellStyle name="Percent 124" xfId="158"/>
    <cellStyle name="Percent 125" xfId="159"/>
    <cellStyle name="Percent 126" xfId="160"/>
    <cellStyle name="Percent 127" xfId="161"/>
    <cellStyle name="Percent 128" xfId="162"/>
    <cellStyle name="Percent 129" xfId="163"/>
    <cellStyle name="Percent 13" xfId="101"/>
    <cellStyle name="Percent 130" xfId="164"/>
    <cellStyle name="Percent 131" xfId="165"/>
    <cellStyle name="Percent 132" xfId="166"/>
    <cellStyle name="Percent 133" xfId="167"/>
    <cellStyle name="Percent 134" xfId="168"/>
    <cellStyle name="Percent 135" xfId="169"/>
    <cellStyle name="Percent 136" xfId="170"/>
    <cellStyle name="Percent 137" xfId="171"/>
    <cellStyle name="Percent 138" xfId="172"/>
    <cellStyle name="Percent 139" xfId="173"/>
    <cellStyle name="Percent 14" xfId="102"/>
    <cellStyle name="Percent 140" xfId="174"/>
    <cellStyle name="Percent 141" xfId="175"/>
    <cellStyle name="Percent 142" xfId="176"/>
    <cellStyle name="Percent 143" xfId="177"/>
    <cellStyle name="Percent 144" xfId="178"/>
    <cellStyle name="Percent 145" xfId="179"/>
    <cellStyle name="Percent 146" xfId="180"/>
    <cellStyle name="Percent 147" xfId="181"/>
    <cellStyle name="Percent 148" xfId="182"/>
    <cellStyle name="Percent 149" xfId="183"/>
    <cellStyle name="Percent 15" xfId="103"/>
    <cellStyle name="Percent 150" xfId="184"/>
    <cellStyle name="Percent 151" xfId="185"/>
    <cellStyle name="Percent 152" xfId="186"/>
    <cellStyle name="Percent 153" xfId="187"/>
    <cellStyle name="Percent 16" xfId="104"/>
    <cellStyle name="Percent 17" xfId="105"/>
    <cellStyle name="Percent 18" xfId="106"/>
    <cellStyle name="Percent 19" xfId="107"/>
    <cellStyle name="Percent 2" xfId="90"/>
    <cellStyle name="Percent 20" xfId="108"/>
    <cellStyle name="Percent 21" xfId="109"/>
    <cellStyle name="Percent 22" xfId="110"/>
    <cellStyle name="Percent 23" xfId="111"/>
    <cellStyle name="Percent 24" xfId="112"/>
    <cellStyle name="Percent 25" xfId="113"/>
    <cellStyle name="Percent 26" xfId="114"/>
    <cellStyle name="Percent 27" xfId="115"/>
    <cellStyle name="Percent 28" xfId="116"/>
    <cellStyle name="Percent 29" xfId="117"/>
    <cellStyle name="Percent 3" xfId="91"/>
    <cellStyle name="Percent 30" xfId="118"/>
    <cellStyle name="Percent 31" xfId="119"/>
    <cellStyle name="Percent 32" xfId="120"/>
    <cellStyle name="Percent 33" xfId="121"/>
    <cellStyle name="Percent 34" xfId="122"/>
    <cellStyle name="Percent 35" xfId="123"/>
    <cellStyle name="Percent 36" xfId="124"/>
    <cellStyle name="Percent 37" xfId="125"/>
    <cellStyle name="Percent 38" xfId="126"/>
    <cellStyle name="Percent 39" xfId="127"/>
    <cellStyle name="Percent 4" xfId="92"/>
    <cellStyle name="Percent 40" xfId="128"/>
    <cellStyle name="Percent 41" xfId="129"/>
    <cellStyle name="Percent 42" xfId="130"/>
    <cellStyle name="Percent 43" xfId="131"/>
    <cellStyle name="Percent 44" xfId="132"/>
    <cellStyle name="Percent 45" xfId="133"/>
    <cellStyle name="Percent 46" xfId="134"/>
    <cellStyle name="Percent 47" xfId="135"/>
    <cellStyle name="Percent 48" xfId="136"/>
    <cellStyle name="Percent 49" xfId="137"/>
    <cellStyle name="Percent 5" xfId="93"/>
    <cellStyle name="Percent 50" xfId="138"/>
    <cellStyle name="Percent 51" xfId="139"/>
    <cellStyle name="Percent 52" xfId="140"/>
    <cellStyle name="Percent 53" xfId="141"/>
    <cellStyle name="Percent 54" xfId="142"/>
    <cellStyle name="Percent 55" xfId="143"/>
    <cellStyle name="Percent 56" xfId="144"/>
    <cellStyle name="Percent 57" xfId="30"/>
    <cellStyle name="Percent 58" xfId="31"/>
    <cellStyle name="Percent 59" xfId="32"/>
    <cellStyle name="Percent 6" xfId="94"/>
    <cellStyle name="Percent 60" xfId="33"/>
    <cellStyle name="Percent 61" xfId="34"/>
    <cellStyle name="Percent 62" xfId="35"/>
    <cellStyle name="Percent 63" xfId="36"/>
    <cellStyle name="Percent 64" xfId="37"/>
    <cellStyle name="Percent 65" xfId="38"/>
    <cellStyle name="Percent 66" xfId="39"/>
    <cellStyle name="Percent 67" xfId="40"/>
    <cellStyle name="Percent 68" xfId="41"/>
    <cellStyle name="Percent 69" xfId="42"/>
    <cellStyle name="Percent 7" xfId="95"/>
    <cellStyle name="Percent 70" xfId="43"/>
    <cellStyle name="Percent 71" xfId="44"/>
    <cellStyle name="Percent 72" xfId="45"/>
    <cellStyle name="Percent 73" xfId="46"/>
    <cellStyle name="Percent 74" xfId="47"/>
    <cellStyle name="Percent 75" xfId="48"/>
    <cellStyle name="Percent 76" xfId="49"/>
    <cellStyle name="Percent 77" xfId="50"/>
    <cellStyle name="Percent 78" xfId="51"/>
    <cellStyle name="Percent 79" xfId="52"/>
    <cellStyle name="Percent 8" xfId="96"/>
    <cellStyle name="Percent 80" xfId="53"/>
    <cellStyle name="Percent 81" xfId="54"/>
    <cellStyle name="Percent 82" xfId="55"/>
    <cellStyle name="Percent 83" xfId="56"/>
    <cellStyle name="Percent 84" xfId="57"/>
    <cellStyle name="Percent 85" xfId="58"/>
    <cellStyle name="Percent 86" xfId="59"/>
    <cellStyle name="Percent 87" xfId="60"/>
    <cellStyle name="Percent 88" xfId="61"/>
    <cellStyle name="Percent 89" xfId="62"/>
    <cellStyle name="Percent 9" xfId="97"/>
    <cellStyle name="Percent 90" xfId="63"/>
    <cellStyle name="Percent 91" xfId="64"/>
    <cellStyle name="Percent 92" xfId="65"/>
    <cellStyle name="Percent 93" xfId="66"/>
    <cellStyle name="Percent 94" xfId="67"/>
    <cellStyle name="Percent 95" xfId="68"/>
    <cellStyle name="Percent 96" xfId="69"/>
    <cellStyle name="Percent 97" xfId="70"/>
    <cellStyle name="Percent 98" xfId="71"/>
    <cellStyle name="Percent 99" xfId="72"/>
    <cellStyle name="PrePop Currency (0)" xfId="73"/>
    <cellStyle name="PrePop Currency (2)" xfId="74"/>
    <cellStyle name="PrePop Units (0)" xfId="75"/>
    <cellStyle name="PrePop Units (1)" xfId="76"/>
    <cellStyle name="PrePop Units (2)" xfId="77"/>
    <cellStyle name="Text Indent A" xfId="78"/>
    <cellStyle name="Text Indent B" xfId="79"/>
    <cellStyle name="Text Indent C" xfId="8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9</xdr:col>
      <xdr:colOff>9525</xdr:colOff>
      <xdr:row>0</xdr:row>
      <xdr:rowOff>57150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525" y="57150"/>
          <a:ext cx="58388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is-IS"/>
        </a:p>
      </xdr:txBody>
    </xdr:sp>
    <xdr:clientData/>
  </xdr:twoCellAnchor>
  <xdr:twoCellAnchor>
    <xdr:from>
      <xdr:col>0</xdr:col>
      <xdr:colOff>28575</xdr:colOff>
      <xdr:row>54</xdr:row>
      <xdr:rowOff>28575</xdr:rowOff>
    </xdr:from>
    <xdr:to>
      <xdr:col>2</xdr:col>
      <xdr:colOff>114300</xdr:colOff>
      <xdr:row>55</xdr:row>
      <xdr:rowOff>28575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28575" y="9725025"/>
          <a:ext cx="1362075" cy="1619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is-IS" sz="600" b="1" i="0" strike="noStrike">
              <a:solidFill>
                <a:srgbClr val="000080"/>
              </a:solidFill>
              <a:latin typeface="Book Antiqua"/>
            </a:rPr>
            <a:t>FJÁRSTÝRING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276225</xdr:colOff>
          <xdr:row>0</xdr:row>
          <xdr:rowOff>0</xdr:rowOff>
        </xdr:from>
        <xdr:to>
          <xdr:col>2</xdr:col>
          <xdr:colOff>400050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49</xdr:row>
          <xdr:rowOff>66675</xdr:rowOff>
        </xdr:from>
        <xdr:to>
          <xdr:col>2</xdr:col>
          <xdr:colOff>0</xdr:colOff>
          <xdr:row>54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6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6"/>
  <sheetViews>
    <sheetView tabSelected="1" workbookViewId="0">
      <selection activeCell="K31" sqref="K31"/>
    </sheetView>
  </sheetViews>
  <sheetFormatPr defaultRowHeight="12.75" x14ac:dyDescent="0.2"/>
  <cols>
    <col min="2" max="2" width="10" customWidth="1"/>
    <col min="3" max="3" width="11.7109375" customWidth="1"/>
    <col min="4" max="4" width="3.85546875" customWidth="1"/>
    <col min="5" max="5" width="12.5703125" customWidth="1"/>
    <col min="6" max="6" width="3.7109375" customWidth="1"/>
    <col min="7" max="7" width="15.5703125" style="4" customWidth="1"/>
    <col min="8" max="8" width="13.140625" bestFit="1" customWidth="1"/>
    <col min="10" max="10" width="1.5703125" customWidth="1"/>
    <col min="11" max="11" width="7.28515625" customWidth="1"/>
    <col min="12" max="12" width="15.42578125" customWidth="1"/>
    <col min="13" max="13" width="13" customWidth="1"/>
    <col min="14" max="14" width="14.42578125" style="10" bestFit="1" customWidth="1"/>
    <col min="15" max="15" width="16.7109375" style="3" customWidth="1"/>
    <col min="16" max="16" width="18.42578125" customWidth="1"/>
  </cols>
  <sheetData>
    <row r="1" spans="1:16" ht="15.95" customHeight="1" x14ac:dyDescent="0.3">
      <c r="A1" s="17"/>
      <c r="B1" s="17"/>
      <c r="C1" s="17"/>
      <c r="D1" s="17"/>
      <c r="E1" s="17"/>
      <c r="F1" s="17"/>
      <c r="G1" s="18"/>
      <c r="H1" s="17"/>
      <c r="I1" s="17"/>
    </row>
    <row r="2" spans="1:16" ht="15.95" customHeight="1" x14ac:dyDescent="0.3">
      <c r="A2" s="61" t="s">
        <v>21</v>
      </c>
      <c r="B2" s="61"/>
      <c r="C2" s="61"/>
      <c r="D2" s="61"/>
      <c r="E2" s="61"/>
      <c r="F2" s="61"/>
      <c r="G2" s="61"/>
      <c r="H2" s="61"/>
      <c r="I2" s="61"/>
    </row>
    <row r="3" spans="1:16" ht="15.95" customHeight="1" x14ac:dyDescent="0.3">
      <c r="A3" s="62" t="s">
        <v>39</v>
      </c>
      <c r="B3" s="62"/>
      <c r="C3" s="62"/>
      <c r="D3" s="62"/>
      <c r="E3" s="62"/>
      <c r="F3" s="62"/>
      <c r="G3" s="62"/>
      <c r="H3" s="62"/>
      <c r="I3" s="62"/>
      <c r="N3" s="64" t="s">
        <v>22</v>
      </c>
      <c r="O3" s="64"/>
      <c r="P3" s="64"/>
    </row>
    <row r="4" spans="1:16" ht="15.95" customHeight="1" thickBot="1" x14ac:dyDescent="0.35">
      <c r="A4" s="17"/>
      <c r="B4" s="17"/>
      <c r="C4" s="17"/>
      <c r="D4" s="17"/>
      <c r="E4" s="17"/>
      <c r="F4" s="17"/>
      <c r="G4" s="18"/>
      <c r="H4" s="17"/>
      <c r="I4" s="17"/>
      <c r="N4" s="32" t="s">
        <v>24</v>
      </c>
      <c r="O4" s="33" t="s">
        <v>25</v>
      </c>
      <c r="P4" s="35">
        <f>SUM(L5)</f>
        <v>42292</v>
      </c>
    </row>
    <row r="5" spans="1:16" ht="18.75" x14ac:dyDescent="0.3">
      <c r="A5" s="1"/>
      <c r="B5" s="5"/>
      <c r="C5" s="12" t="s">
        <v>1</v>
      </c>
      <c r="D5" s="12" t="s">
        <v>2</v>
      </c>
      <c r="E5" s="19" t="s">
        <v>3</v>
      </c>
      <c r="F5" s="12"/>
      <c r="G5" s="27" t="s">
        <v>20</v>
      </c>
      <c r="H5" s="5"/>
      <c r="I5" s="1"/>
      <c r="K5" t="s">
        <v>0</v>
      </c>
      <c r="L5" s="9">
        <v>42292</v>
      </c>
      <c r="N5" s="32" t="s">
        <v>26</v>
      </c>
      <c r="O5" s="52" t="s">
        <v>23</v>
      </c>
      <c r="P5" s="34" t="s">
        <v>27</v>
      </c>
    </row>
    <row r="6" spans="1:16" ht="8.1" customHeight="1" x14ac:dyDescent="0.3">
      <c r="A6" s="1"/>
      <c r="B6" s="1"/>
      <c r="C6" s="8" t="s">
        <v>2</v>
      </c>
      <c r="D6" s="13"/>
      <c r="E6" s="8"/>
      <c r="F6" s="8"/>
      <c r="G6" s="14"/>
      <c r="H6" s="1"/>
      <c r="I6" s="1"/>
    </row>
    <row r="7" spans="1:16" ht="16.350000000000001" customHeight="1" x14ac:dyDescent="0.3">
      <c r="A7" s="1"/>
      <c r="B7" s="1"/>
      <c r="C7" s="7" t="s">
        <v>6</v>
      </c>
      <c r="D7" s="13"/>
      <c r="E7" s="11">
        <v>1000000</v>
      </c>
      <c r="F7" s="11"/>
      <c r="G7" s="24">
        <f>ROUND(E7*$L$7,0)</f>
        <v>12160860</v>
      </c>
      <c r="H7" s="1"/>
      <c r="I7" s="6"/>
      <c r="K7" t="s">
        <v>4</v>
      </c>
      <c r="L7" s="58">
        <v>12.16086</v>
      </c>
      <c r="N7" s="2">
        <v>4</v>
      </c>
      <c r="O7" s="39">
        <f>SUM(N7*E7)</f>
        <v>4000000</v>
      </c>
      <c r="P7" s="2">
        <f>G7*N7</f>
        <v>48643440</v>
      </c>
    </row>
    <row r="8" spans="1:16" ht="16.350000000000001" customHeight="1" x14ac:dyDescent="0.3">
      <c r="A8" s="1"/>
      <c r="B8" s="16"/>
      <c r="C8" s="36">
        <v>42384</v>
      </c>
      <c r="D8" s="13"/>
      <c r="E8" s="11">
        <v>100000</v>
      </c>
      <c r="F8" s="11"/>
      <c r="G8" s="24">
        <f>ROUND(E8*$L$7,0)</f>
        <v>1216086</v>
      </c>
      <c r="H8" s="1"/>
      <c r="I8" s="6"/>
      <c r="L8" s="38">
        <f>C8</f>
        <v>42384</v>
      </c>
      <c r="N8" s="2">
        <v>10</v>
      </c>
      <c r="O8" s="39">
        <f t="shared" ref="O8:O44" si="0">SUM(N8*E8)</f>
        <v>1000000</v>
      </c>
      <c r="P8" s="2">
        <f>G8*N8</f>
        <v>12160860</v>
      </c>
    </row>
    <row r="9" spans="1:16" ht="16.350000000000001" customHeight="1" x14ac:dyDescent="0.3">
      <c r="A9" s="1"/>
      <c r="B9" s="1"/>
      <c r="C9" s="8"/>
      <c r="D9" s="13"/>
      <c r="E9" s="11">
        <v>10000</v>
      </c>
      <c r="F9" s="11"/>
      <c r="G9" s="24">
        <f>ROUND(E9*$L$7,0)</f>
        <v>121609</v>
      </c>
      <c r="H9" s="1"/>
      <c r="I9" s="6"/>
      <c r="N9" s="2">
        <v>8</v>
      </c>
      <c r="O9" s="39">
        <f t="shared" si="0"/>
        <v>80000</v>
      </c>
      <c r="P9" s="2">
        <f>G9*N9</f>
        <v>972872</v>
      </c>
    </row>
    <row r="10" spans="1:16" ht="7.5" customHeight="1" x14ac:dyDescent="0.3">
      <c r="A10" s="1"/>
      <c r="B10" s="1"/>
      <c r="C10" s="20"/>
      <c r="D10" s="21"/>
      <c r="E10" s="22"/>
      <c r="F10" s="22"/>
      <c r="G10" s="25"/>
      <c r="H10" s="1"/>
      <c r="I10" s="6"/>
      <c r="N10" s="2"/>
      <c r="O10" s="39"/>
    </row>
    <row r="11" spans="1:16" ht="16.350000000000001" customHeight="1" x14ac:dyDescent="0.3">
      <c r="A11" s="1"/>
      <c r="B11" s="1"/>
      <c r="C11" s="7" t="s">
        <v>11</v>
      </c>
      <c r="D11" s="8"/>
      <c r="E11" s="11">
        <v>1000000</v>
      </c>
      <c r="F11" s="11"/>
      <c r="G11" s="24">
        <f>ROUND(E11*$L$11,0)</f>
        <v>10820820</v>
      </c>
      <c r="H11" s="1"/>
      <c r="I11" s="6"/>
      <c r="K11" t="s">
        <v>5</v>
      </c>
      <c r="L11" s="53">
        <v>10.820819999999999</v>
      </c>
      <c r="N11" s="2">
        <v>2</v>
      </c>
      <c r="O11" s="39">
        <f t="shared" si="0"/>
        <v>2000000</v>
      </c>
      <c r="P11" s="2">
        <f>G11*N11</f>
        <v>21641640</v>
      </c>
    </row>
    <row r="12" spans="1:16" ht="16.350000000000001" customHeight="1" x14ac:dyDescent="0.3">
      <c r="A12" s="1"/>
      <c r="B12" s="1"/>
      <c r="C12" s="37">
        <v>42658</v>
      </c>
      <c r="D12" s="8"/>
      <c r="E12" s="11">
        <v>500000</v>
      </c>
      <c r="F12" s="11"/>
      <c r="G12" s="24">
        <f>ROUND(E12*$L$11,0)</f>
        <v>5410410</v>
      </c>
      <c r="H12" s="1"/>
      <c r="I12" s="6"/>
      <c r="L12" s="38">
        <v>1.9397717400000001</v>
      </c>
      <c r="N12" s="2">
        <v>1</v>
      </c>
      <c r="O12" s="39">
        <f t="shared" si="0"/>
        <v>500000</v>
      </c>
      <c r="P12" s="2">
        <f>G12*N12</f>
        <v>5410410</v>
      </c>
    </row>
    <row r="13" spans="1:16" ht="16.350000000000001" customHeight="1" x14ac:dyDescent="0.3">
      <c r="A13" s="1"/>
      <c r="B13" s="1"/>
      <c r="C13" s="7"/>
      <c r="D13" s="8"/>
      <c r="E13" s="11">
        <v>100000</v>
      </c>
      <c r="F13" s="11"/>
      <c r="G13" s="24">
        <f>ROUND(E13*$L$11,0)</f>
        <v>1082082</v>
      </c>
      <c r="H13" s="1"/>
      <c r="I13" s="6"/>
      <c r="N13" s="2">
        <v>1</v>
      </c>
      <c r="O13" s="39">
        <f t="shared" si="0"/>
        <v>100000</v>
      </c>
      <c r="P13" s="2">
        <f>G13*N13</f>
        <v>1082082</v>
      </c>
    </row>
    <row r="14" spans="1:16" ht="16.350000000000001" customHeight="1" x14ac:dyDescent="0.3">
      <c r="A14" s="1"/>
      <c r="B14" s="1"/>
      <c r="C14" s="8"/>
      <c r="D14" s="8"/>
      <c r="E14" s="11">
        <v>10000</v>
      </c>
      <c r="F14" s="11"/>
      <c r="G14" s="24">
        <f>ROUND(E14*$L$11,0)</f>
        <v>108208</v>
      </c>
      <c r="H14" s="1"/>
      <c r="I14" s="6"/>
      <c r="N14" s="2">
        <v>1</v>
      </c>
      <c r="O14" s="39">
        <f t="shared" si="0"/>
        <v>10000</v>
      </c>
      <c r="P14" s="2">
        <f>G14*N14</f>
        <v>108208</v>
      </c>
    </row>
    <row r="15" spans="1:16" ht="8.1" customHeight="1" x14ac:dyDescent="0.3">
      <c r="A15" s="1"/>
      <c r="B15" s="1"/>
      <c r="C15" s="20"/>
      <c r="D15" s="20"/>
      <c r="E15" s="22"/>
      <c r="F15" s="22"/>
      <c r="G15" s="25"/>
      <c r="H15" s="1"/>
      <c r="I15" s="6"/>
      <c r="N15" s="3"/>
      <c r="O15" s="39"/>
    </row>
    <row r="16" spans="1:16" ht="16.350000000000001" customHeight="1" x14ac:dyDescent="0.3">
      <c r="A16" s="1"/>
      <c r="B16" s="1"/>
      <c r="C16" s="7" t="s">
        <v>14</v>
      </c>
      <c r="D16" s="8"/>
      <c r="E16" s="11">
        <v>5000000</v>
      </c>
      <c r="F16" s="11"/>
      <c r="G16" s="24">
        <f>ROUND(E16*$L$16,0)</f>
        <v>53288300</v>
      </c>
      <c r="H16" s="1"/>
      <c r="I16" s="6"/>
      <c r="K16" t="s">
        <v>7</v>
      </c>
      <c r="L16" s="58">
        <v>10.65766</v>
      </c>
      <c r="N16" s="2">
        <v>0</v>
      </c>
      <c r="O16" s="39">
        <f t="shared" si="0"/>
        <v>0</v>
      </c>
      <c r="P16" s="2">
        <f>G16*N16</f>
        <v>0</v>
      </c>
    </row>
    <row r="17" spans="1:16" ht="16.350000000000001" customHeight="1" x14ac:dyDescent="0.3">
      <c r="A17" s="1"/>
      <c r="B17" s="1"/>
      <c r="C17" s="36">
        <v>42750</v>
      </c>
      <c r="D17" s="8"/>
      <c r="E17" s="11">
        <v>1000000</v>
      </c>
      <c r="F17" s="11"/>
      <c r="G17" s="24">
        <f>ROUND(E17*$L$16,0)</f>
        <v>10657660</v>
      </c>
      <c r="H17" s="1"/>
      <c r="I17" s="6"/>
      <c r="L17" s="38">
        <f>C17</f>
        <v>42750</v>
      </c>
      <c r="N17" s="2">
        <v>1</v>
      </c>
      <c r="O17" s="39">
        <f t="shared" si="0"/>
        <v>1000000</v>
      </c>
      <c r="P17" s="2">
        <f>G17*N17</f>
        <v>10657660</v>
      </c>
    </row>
    <row r="18" spans="1:16" ht="16.350000000000001" customHeight="1" x14ac:dyDescent="0.3">
      <c r="A18" s="1"/>
      <c r="B18" s="1"/>
      <c r="C18" s="8"/>
      <c r="D18" s="8"/>
      <c r="E18" s="11">
        <v>100000</v>
      </c>
      <c r="F18" s="11"/>
      <c r="G18" s="24">
        <f>ROUND(E18*$L$16,0)</f>
        <v>1065766</v>
      </c>
      <c r="H18" s="1"/>
      <c r="I18" s="6"/>
      <c r="N18" s="2">
        <v>0</v>
      </c>
      <c r="O18" s="39">
        <f t="shared" si="0"/>
        <v>0</v>
      </c>
      <c r="P18" s="2">
        <f>G18*N18</f>
        <v>0</v>
      </c>
    </row>
    <row r="19" spans="1:16" ht="16.350000000000001" customHeight="1" x14ac:dyDescent="0.3">
      <c r="A19" s="1"/>
      <c r="B19" s="1"/>
      <c r="C19" s="8"/>
      <c r="D19" s="8"/>
      <c r="E19" s="11">
        <v>10000</v>
      </c>
      <c r="F19" s="11"/>
      <c r="G19" s="24">
        <f>ROUND(E19*$L$16,0)</f>
        <v>106577</v>
      </c>
      <c r="H19" s="1"/>
      <c r="I19" s="6"/>
      <c r="N19" s="2">
        <v>0</v>
      </c>
      <c r="O19" s="39">
        <f t="shared" si="0"/>
        <v>0</v>
      </c>
      <c r="P19" s="2">
        <f>G19*N19</f>
        <v>0</v>
      </c>
    </row>
    <row r="20" spans="1:16" ht="8.1" customHeight="1" x14ac:dyDescent="0.3">
      <c r="A20" s="1"/>
      <c r="B20" s="1"/>
      <c r="C20" s="23"/>
      <c r="D20" s="20"/>
      <c r="E20" s="22"/>
      <c r="F20" s="22"/>
      <c r="G20" s="25"/>
      <c r="H20" s="1"/>
      <c r="I20" s="6"/>
      <c r="N20" s="3"/>
      <c r="O20" s="39"/>
    </row>
    <row r="21" spans="1:16" ht="16.350000000000001" customHeight="1" x14ac:dyDescent="0.3">
      <c r="A21" s="1"/>
      <c r="B21" s="1"/>
      <c r="C21" s="7" t="s">
        <v>15</v>
      </c>
      <c r="D21" s="15"/>
      <c r="E21" s="11">
        <v>5000000</v>
      </c>
      <c r="F21" s="11"/>
      <c r="G21" s="24">
        <f>ROUND(E21*$L$21,0)</f>
        <v>52452050</v>
      </c>
      <c r="H21" s="1"/>
      <c r="I21" s="6"/>
      <c r="K21" t="s">
        <v>8</v>
      </c>
      <c r="L21" s="54">
        <v>10.490410000000001</v>
      </c>
      <c r="N21" s="2">
        <v>0</v>
      </c>
      <c r="O21" s="39">
        <f t="shared" si="0"/>
        <v>0</v>
      </c>
      <c r="P21" s="2">
        <f>G21*N21</f>
        <v>0</v>
      </c>
    </row>
    <row r="22" spans="1:16" ht="16.350000000000001" customHeight="1" x14ac:dyDescent="0.3">
      <c r="A22" s="1"/>
      <c r="B22" s="1"/>
      <c r="C22" s="36">
        <v>42840</v>
      </c>
      <c r="D22" s="8"/>
      <c r="E22" s="11">
        <v>1000000</v>
      </c>
      <c r="F22" s="11"/>
      <c r="G22" s="24">
        <f>ROUND(E22*$L$21,0)</f>
        <v>10490410</v>
      </c>
      <c r="H22" s="1"/>
      <c r="I22" s="6"/>
      <c r="L22" s="38">
        <f>C22</f>
        <v>42840</v>
      </c>
      <c r="N22" s="2">
        <v>2</v>
      </c>
      <c r="O22" s="39">
        <f t="shared" si="0"/>
        <v>2000000</v>
      </c>
      <c r="P22" s="2">
        <f>G22*N22</f>
        <v>20980820</v>
      </c>
    </row>
    <row r="23" spans="1:16" ht="16.350000000000001" customHeight="1" x14ac:dyDescent="0.3">
      <c r="A23" s="1"/>
      <c r="B23" s="1"/>
      <c r="C23" s="8"/>
      <c r="D23" s="8"/>
      <c r="E23" s="11">
        <v>100000</v>
      </c>
      <c r="F23" s="11"/>
      <c r="G23" s="24">
        <f>ROUND(E23*$L$21,0)</f>
        <v>1049041</v>
      </c>
      <c r="H23" s="1"/>
      <c r="I23" s="6"/>
      <c r="N23" s="2">
        <v>1</v>
      </c>
      <c r="O23" s="39">
        <f t="shared" si="0"/>
        <v>100000</v>
      </c>
      <c r="P23" s="2">
        <f>G23*N23</f>
        <v>1049041</v>
      </c>
    </row>
    <row r="24" spans="1:16" ht="16.350000000000001" customHeight="1" x14ac:dyDescent="0.3">
      <c r="A24" s="1"/>
      <c r="B24" s="1"/>
      <c r="C24" s="8"/>
      <c r="D24" s="8"/>
      <c r="E24" s="11">
        <v>10000</v>
      </c>
      <c r="F24" s="11"/>
      <c r="G24" s="24">
        <f>ROUND(E24*$L$21,0)</f>
        <v>104904</v>
      </c>
      <c r="H24" s="1"/>
      <c r="I24" s="6"/>
      <c r="N24" s="2">
        <v>0</v>
      </c>
      <c r="O24" s="39">
        <f t="shared" si="0"/>
        <v>0</v>
      </c>
      <c r="P24" s="2">
        <f>G24*N24</f>
        <v>0</v>
      </c>
    </row>
    <row r="25" spans="1:16" ht="8.1" customHeight="1" x14ac:dyDescent="0.3">
      <c r="A25" s="1"/>
      <c r="B25" s="1"/>
      <c r="C25" s="20"/>
      <c r="D25" s="20"/>
      <c r="E25" s="22"/>
      <c r="F25" s="22"/>
      <c r="G25" s="25"/>
      <c r="H25" s="1"/>
      <c r="I25" s="6"/>
      <c r="N25" s="3"/>
      <c r="O25" s="39"/>
    </row>
    <row r="26" spans="1:16" ht="16.350000000000001" customHeight="1" x14ac:dyDescent="0.3">
      <c r="A26" s="1"/>
      <c r="B26" s="1"/>
      <c r="C26" s="7" t="s">
        <v>16</v>
      </c>
      <c r="D26" s="8"/>
      <c r="E26" s="11">
        <v>5000000</v>
      </c>
      <c r="F26" s="11"/>
      <c r="G26" s="24">
        <f>ROUND(E26*$L$26,0)</f>
        <v>48305600</v>
      </c>
      <c r="H26" s="1"/>
      <c r="I26" s="6"/>
      <c r="K26" t="s">
        <v>9</v>
      </c>
      <c r="L26" s="55">
        <v>9.6611200000000004</v>
      </c>
      <c r="N26" s="2">
        <v>0</v>
      </c>
      <c r="O26" s="39">
        <f t="shared" si="0"/>
        <v>0</v>
      </c>
      <c r="P26" s="2">
        <f>G26*N26</f>
        <v>0</v>
      </c>
    </row>
    <row r="27" spans="1:16" ht="16.350000000000001" customHeight="1" x14ac:dyDescent="0.3">
      <c r="A27" s="1"/>
      <c r="B27" s="1"/>
      <c r="C27" s="36">
        <v>43205</v>
      </c>
      <c r="D27" s="8"/>
      <c r="E27" s="11">
        <v>1000000</v>
      </c>
      <c r="F27" s="11"/>
      <c r="G27" s="24">
        <f>ROUND(E27*$L$26,0)</f>
        <v>9661120</v>
      </c>
      <c r="H27" s="1"/>
      <c r="I27" s="6"/>
      <c r="L27" s="38">
        <f>C27</f>
        <v>43205</v>
      </c>
      <c r="N27" s="2">
        <v>2</v>
      </c>
      <c r="O27" s="39">
        <f t="shared" si="0"/>
        <v>2000000</v>
      </c>
      <c r="P27" s="2">
        <f>G27*N27</f>
        <v>19322240</v>
      </c>
    </row>
    <row r="28" spans="1:16" ht="16.350000000000001" customHeight="1" x14ac:dyDescent="0.3">
      <c r="A28" s="1"/>
      <c r="B28" s="1"/>
      <c r="C28" s="8"/>
      <c r="D28" s="8"/>
      <c r="E28" s="11">
        <v>100000</v>
      </c>
      <c r="F28" s="11"/>
      <c r="G28" s="24">
        <f>ROUND(E28*$L$26,0)</f>
        <v>966112</v>
      </c>
      <c r="H28" s="1"/>
      <c r="I28" s="6"/>
      <c r="N28" s="2">
        <v>1</v>
      </c>
      <c r="O28" s="39">
        <f t="shared" si="0"/>
        <v>100000</v>
      </c>
      <c r="P28" s="2">
        <f>G28*N28</f>
        <v>966112</v>
      </c>
    </row>
    <row r="29" spans="1:16" ht="16.350000000000001" customHeight="1" x14ac:dyDescent="0.3">
      <c r="A29" s="1"/>
      <c r="B29" s="1"/>
      <c r="C29" s="8"/>
      <c r="D29" s="8"/>
      <c r="E29" s="11">
        <v>10000</v>
      </c>
      <c r="F29" s="11"/>
      <c r="G29" s="24">
        <f>ROUND(E29*$L$26,0)</f>
        <v>96611</v>
      </c>
      <c r="H29" s="1"/>
      <c r="I29" s="6"/>
      <c r="N29" s="2">
        <v>0</v>
      </c>
      <c r="O29" s="39">
        <f t="shared" si="0"/>
        <v>0</v>
      </c>
      <c r="P29" s="2">
        <f>G29*N29</f>
        <v>0</v>
      </c>
    </row>
    <row r="30" spans="1:16" ht="8.1" customHeight="1" x14ac:dyDescent="0.3">
      <c r="A30" s="1"/>
      <c r="B30" s="1"/>
      <c r="C30" s="20"/>
      <c r="D30" s="20"/>
      <c r="E30" s="22"/>
      <c r="F30" s="22"/>
      <c r="G30" s="25"/>
      <c r="H30" s="1"/>
      <c r="I30" s="6"/>
      <c r="N30" s="3"/>
      <c r="O30" s="39"/>
    </row>
    <row r="31" spans="1:16" ht="16.350000000000001" customHeight="1" x14ac:dyDescent="0.3">
      <c r="A31" s="1"/>
      <c r="B31" s="1"/>
      <c r="C31" s="7" t="s">
        <v>17</v>
      </c>
      <c r="D31" s="8"/>
      <c r="E31" s="11">
        <v>5000000</v>
      </c>
      <c r="F31" s="11"/>
      <c r="G31" s="24">
        <f>ROUND(E31*$L$31,0)</f>
        <v>37391450</v>
      </c>
      <c r="H31" s="1"/>
      <c r="I31" s="6"/>
      <c r="K31" t="s">
        <v>10</v>
      </c>
      <c r="L31" s="56">
        <v>7.4782900000000003</v>
      </c>
      <c r="N31" s="2">
        <v>0</v>
      </c>
      <c r="O31" s="39">
        <f t="shared" si="0"/>
        <v>0</v>
      </c>
      <c r="P31" s="2">
        <f>G31*N31</f>
        <v>0</v>
      </c>
    </row>
    <row r="32" spans="1:16" ht="16.350000000000001" customHeight="1" x14ac:dyDescent="0.3">
      <c r="A32" s="1"/>
      <c r="B32" s="1"/>
      <c r="C32" s="36">
        <v>43388</v>
      </c>
      <c r="D32" s="8"/>
      <c r="E32" s="11">
        <v>1000000</v>
      </c>
      <c r="F32" s="11"/>
      <c r="G32" s="24">
        <f>ROUND(E32*$L$31,0)</f>
        <v>7478290</v>
      </c>
      <c r="H32" s="1"/>
      <c r="I32" s="6"/>
      <c r="L32" s="38">
        <f>C32</f>
        <v>43388</v>
      </c>
      <c r="N32" s="2">
        <v>3</v>
      </c>
      <c r="O32" s="39">
        <f t="shared" si="0"/>
        <v>3000000</v>
      </c>
      <c r="P32" s="2">
        <f>G32*N32</f>
        <v>22434870</v>
      </c>
    </row>
    <row r="33" spans="1:16" ht="16.350000000000001" customHeight="1" x14ac:dyDescent="0.3">
      <c r="A33" s="1"/>
      <c r="B33" s="1"/>
      <c r="C33" s="8"/>
      <c r="D33" s="8"/>
      <c r="E33" s="11">
        <v>100000</v>
      </c>
      <c r="F33" s="11"/>
      <c r="G33" s="24">
        <f>ROUND(E33*$L$31,0)</f>
        <v>747829</v>
      </c>
      <c r="H33" s="1"/>
      <c r="I33" s="6"/>
      <c r="N33" s="2">
        <v>1</v>
      </c>
      <c r="O33" s="39">
        <f t="shared" si="0"/>
        <v>100000</v>
      </c>
      <c r="P33" s="2">
        <f>G33*N33</f>
        <v>747829</v>
      </c>
    </row>
    <row r="34" spans="1:16" ht="16.350000000000001" customHeight="1" x14ac:dyDescent="0.3">
      <c r="A34" s="1"/>
      <c r="B34" s="1"/>
      <c r="C34" s="8"/>
      <c r="D34" s="8"/>
      <c r="E34" s="11">
        <v>10000</v>
      </c>
      <c r="F34" s="11"/>
      <c r="G34" s="24">
        <f>ROUND(E34*$L$31,0)</f>
        <v>74783</v>
      </c>
      <c r="H34" s="1"/>
      <c r="I34" s="6"/>
      <c r="N34" s="2">
        <v>0</v>
      </c>
      <c r="O34" s="39">
        <f t="shared" si="0"/>
        <v>0</v>
      </c>
      <c r="P34" s="2">
        <f>G34*N34</f>
        <v>0</v>
      </c>
    </row>
    <row r="35" spans="1:16" ht="8.1" customHeight="1" x14ac:dyDescent="0.3">
      <c r="C35" s="20"/>
      <c r="D35" s="20"/>
      <c r="E35" s="22"/>
      <c r="F35" s="22"/>
      <c r="G35" s="25"/>
      <c r="I35" s="6"/>
      <c r="N35" s="3"/>
      <c r="O35" s="39"/>
    </row>
    <row r="36" spans="1:16" ht="16.350000000000001" customHeight="1" x14ac:dyDescent="0.3">
      <c r="C36" s="7" t="s">
        <v>18</v>
      </c>
      <c r="D36" s="8"/>
      <c r="E36" s="11">
        <v>5000000</v>
      </c>
      <c r="F36" s="11"/>
      <c r="G36" s="60">
        <f>ROUND(E36*$L$36,0)</f>
        <v>35029850</v>
      </c>
      <c r="I36" s="6"/>
      <c r="K36" t="s">
        <v>12</v>
      </c>
      <c r="L36" s="57">
        <v>7.0059699999999996</v>
      </c>
      <c r="N36" s="2">
        <v>0</v>
      </c>
      <c r="O36" s="39">
        <f t="shared" si="0"/>
        <v>0</v>
      </c>
      <c r="P36" s="2">
        <f>G36*N36</f>
        <v>0</v>
      </c>
    </row>
    <row r="37" spans="1:16" ht="16.350000000000001" customHeight="1" x14ac:dyDescent="0.3">
      <c r="C37" s="36">
        <v>43480</v>
      </c>
      <c r="D37" s="15"/>
      <c r="E37" s="11">
        <v>1000000</v>
      </c>
      <c r="F37" s="11"/>
      <c r="G37" s="60">
        <f>ROUND(E37*$L$36,0)</f>
        <v>7005970</v>
      </c>
      <c r="I37" s="6"/>
      <c r="L37" s="38">
        <f>C37</f>
        <v>43480</v>
      </c>
      <c r="N37" s="2">
        <v>7</v>
      </c>
      <c r="O37" s="39">
        <f t="shared" si="0"/>
        <v>7000000</v>
      </c>
      <c r="P37" s="2">
        <f>G37*N37</f>
        <v>49041790</v>
      </c>
    </row>
    <row r="38" spans="1:16" ht="16.350000000000001" customHeight="1" x14ac:dyDescent="0.3">
      <c r="C38" s="15"/>
      <c r="D38" s="15"/>
      <c r="E38" s="11">
        <v>100000</v>
      </c>
      <c r="F38" s="11"/>
      <c r="G38" s="60">
        <f>ROUND(E38*$L$36,0)</f>
        <v>700597</v>
      </c>
      <c r="I38" s="6"/>
      <c r="N38" s="2">
        <v>3</v>
      </c>
      <c r="O38" s="39">
        <f t="shared" si="0"/>
        <v>300000</v>
      </c>
      <c r="P38" s="2">
        <f>G38*N38</f>
        <v>2101791</v>
      </c>
    </row>
    <row r="39" spans="1:16" ht="16.350000000000001" customHeight="1" x14ac:dyDescent="0.3">
      <c r="C39" s="15"/>
      <c r="D39" s="15"/>
      <c r="E39" s="11">
        <v>10000</v>
      </c>
      <c r="F39" s="11"/>
      <c r="G39" s="60">
        <f>ROUND(E39*$L$36,0)</f>
        <v>70060</v>
      </c>
      <c r="I39" s="6"/>
      <c r="N39" s="2">
        <v>0</v>
      </c>
      <c r="O39" s="39">
        <f t="shared" si="0"/>
        <v>0</v>
      </c>
      <c r="P39" s="2">
        <f>G39*N39</f>
        <v>0</v>
      </c>
    </row>
    <row r="40" spans="1:16" ht="8.1" customHeight="1" x14ac:dyDescent="0.3">
      <c r="C40" s="20"/>
      <c r="D40" s="20"/>
      <c r="E40" s="22"/>
      <c r="F40" s="22"/>
      <c r="G40" s="25"/>
      <c r="I40" s="6"/>
      <c r="N40" s="3"/>
      <c r="O40" s="39"/>
    </row>
    <row r="41" spans="1:16" ht="16.350000000000001" customHeight="1" x14ac:dyDescent="0.3">
      <c r="C41" s="7" t="s">
        <v>19</v>
      </c>
      <c r="D41" s="8"/>
      <c r="E41" s="11">
        <v>5000000</v>
      </c>
      <c r="F41" s="11"/>
      <c r="G41" s="60">
        <f>ROUND(E41*$L$41,0)</f>
        <v>33026450</v>
      </c>
      <c r="I41" s="6"/>
      <c r="K41" t="s">
        <v>13</v>
      </c>
      <c r="L41" s="57">
        <v>6.6052900000000001</v>
      </c>
      <c r="N41" s="2">
        <v>0</v>
      </c>
      <c r="O41" s="39">
        <f t="shared" si="0"/>
        <v>0</v>
      </c>
      <c r="P41" s="2">
        <f>G41*N41</f>
        <v>0</v>
      </c>
    </row>
    <row r="42" spans="1:16" ht="16.350000000000001" customHeight="1" x14ac:dyDescent="0.3">
      <c r="C42" s="36">
        <v>43845</v>
      </c>
      <c r="D42" s="15"/>
      <c r="E42" s="11">
        <v>1000000</v>
      </c>
      <c r="F42" s="11"/>
      <c r="G42" s="60">
        <f>ROUND(E42*$L$41,0)</f>
        <v>6605290</v>
      </c>
      <c r="L42" s="38">
        <f>C42</f>
        <v>43845</v>
      </c>
      <c r="N42" s="2">
        <v>11</v>
      </c>
      <c r="O42" s="39">
        <f t="shared" si="0"/>
        <v>11000000</v>
      </c>
      <c r="P42" s="2">
        <f>G42*N42</f>
        <v>72658190</v>
      </c>
    </row>
    <row r="43" spans="1:16" ht="16.350000000000001" customHeight="1" x14ac:dyDescent="0.3">
      <c r="C43" s="15"/>
      <c r="D43" s="15"/>
      <c r="E43" s="11">
        <v>100000</v>
      </c>
      <c r="F43" s="11"/>
      <c r="G43" s="60">
        <f>ROUND(E43*$L$41,0)</f>
        <v>660529</v>
      </c>
      <c r="N43" s="2">
        <v>7</v>
      </c>
      <c r="O43" s="39">
        <f t="shared" si="0"/>
        <v>700000</v>
      </c>
      <c r="P43" s="2">
        <f>G43*N43</f>
        <v>4623703</v>
      </c>
    </row>
    <row r="44" spans="1:16" ht="16.350000000000001" customHeight="1" x14ac:dyDescent="0.3">
      <c r="C44" s="15"/>
      <c r="D44" s="15"/>
      <c r="E44" s="11">
        <v>10000</v>
      </c>
      <c r="F44" s="11"/>
      <c r="G44" s="60">
        <f>ROUND(E44*$L$41,0)</f>
        <v>66053</v>
      </c>
      <c r="N44" s="2">
        <v>5</v>
      </c>
      <c r="O44" s="39">
        <f t="shared" si="0"/>
        <v>50000</v>
      </c>
      <c r="P44" s="2">
        <f>G44*N44</f>
        <v>330265</v>
      </c>
    </row>
    <row r="45" spans="1:16" ht="8.1" customHeight="1" x14ac:dyDescent="0.3">
      <c r="C45" s="23"/>
      <c r="D45" s="23"/>
      <c r="E45" s="23"/>
      <c r="F45" s="23"/>
      <c r="G45" s="26"/>
      <c r="N45" s="2"/>
      <c r="O45" s="39"/>
    </row>
    <row r="46" spans="1:16" ht="16.350000000000001" customHeight="1" x14ac:dyDescent="0.3">
      <c r="C46" s="7" t="s">
        <v>34</v>
      </c>
      <c r="D46" s="8"/>
      <c r="E46" s="11">
        <v>1000000</v>
      </c>
      <c r="F46" s="11"/>
      <c r="G46" s="24">
        <f>ROUND(E46*$L$46,0)</f>
        <v>6205530</v>
      </c>
      <c r="K46" t="s">
        <v>30</v>
      </c>
      <c r="L46" s="57">
        <v>6.2055300000000004</v>
      </c>
      <c r="N46" s="2"/>
      <c r="O46" s="39"/>
      <c r="P46" s="2"/>
    </row>
    <row r="47" spans="1:16" ht="16.350000000000001" customHeight="1" x14ac:dyDescent="0.3">
      <c r="C47" s="36"/>
      <c r="D47" s="15"/>
      <c r="E47" s="11">
        <v>100000</v>
      </c>
      <c r="F47" s="11"/>
      <c r="G47" s="24">
        <f>ROUND(E47*$L$46,0)</f>
        <v>620553</v>
      </c>
      <c r="K47" t="s">
        <v>30</v>
      </c>
      <c r="L47" s="38" t="s">
        <v>32</v>
      </c>
      <c r="M47" s="49"/>
      <c r="N47" s="2" t="s">
        <v>37</v>
      </c>
      <c r="O47" s="50">
        <v>110000</v>
      </c>
      <c r="P47" s="2">
        <f>SUM(O47*$L$46)</f>
        <v>682608.3</v>
      </c>
    </row>
    <row r="48" spans="1:16" ht="16.350000000000001" customHeight="1" x14ac:dyDescent="0.3">
      <c r="C48" s="36"/>
      <c r="D48" s="15"/>
      <c r="E48" s="11">
        <v>10000</v>
      </c>
      <c r="F48" s="11"/>
      <c r="G48" s="24">
        <f>ROUND(E48*$L$46,0)</f>
        <v>62055</v>
      </c>
      <c r="K48" t="s">
        <v>31</v>
      </c>
      <c r="L48" s="38"/>
      <c r="N48" s="67" t="s">
        <v>38</v>
      </c>
      <c r="O48" s="50">
        <v>3210000</v>
      </c>
      <c r="P48" s="2">
        <f>SUM(O48*$L$46)</f>
        <v>19919751.300000001</v>
      </c>
    </row>
    <row r="49" spans="2:16" ht="16.350000000000001" customHeight="1" x14ac:dyDescent="0.3">
      <c r="B49" s="45" t="s">
        <v>28</v>
      </c>
      <c r="C49" s="41" t="s">
        <v>29</v>
      </c>
      <c r="D49" s="42"/>
      <c r="E49" s="43">
        <v>1</v>
      </c>
      <c r="F49" s="43"/>
      <c r="G49" s="44"/>
      <c r="H49" s="63">
        <f>ROUND(E49*L$46,5)</f>
        <v>6.2055300000000004</v>
      </c>
      <c r="I49" s="46"/>
      <c r="J49" s="46"/>
      <c r="K49" s="46" t="s">
        <v>30</v>
      </c>
      <c r="L49" s="51" t="s">
        <v>33</v>
      </c>
      <c r="M49" s="46"/>
      <c r="N49" s="48"/>
      <c r="O49" s="47">
        <v>313162</v>
      </c>
      <c r="P49" s="2">
        <f>SUM(O49*$L$46)</f>
        <v>1943336.1858600001</v>
      </c>
    </row>
    <row r="50" spans="2:16" ht="12.75" customHeight="1" x14ac:dyDescent="0.3">
      <c r="C50" s="36"/>
      <c r="L50" s="38"/>
      <c r="N50" s="28"/>
      <c r="O50" s="2"/>
      <c r="P50" s="2"/>
    </row>
    <row r="51" spans="2:16" ht="12.75" customHeight="1" x14ac:dyDescent="0.3">
      <c r="O51" s="2"/>
    </row>
    <row r="52" spans="2:16" ht="5.45" customHeight="1" x14ac:dyDescent="0.3">
      <c r="N52" s="29"/>
      <c r="O52" s="30"/>
      <c r="P52" s="31"/>
    </row>
    <row r="53" spans="2:16" ht="20.100000000000001" customHeight="1" x14ac:dyDescent="0.3">
      <c r="N53" s="2">
        <f>SUM(N7:N50)</f>
        <v>71</v>
      </c>
      <c r="O53" s="2">
        <f>SUM(O7:O50)</f>
        <v>38673162</v>
      </c>
      <c r="P53" s="2">
        <f>SUM(P7:P48)</f>
        <v>315536182.60000002</v>
      </c>
    </row>
    <row r="54" spans="2:16" ht="12.75" customHeight="1" x14ac:dyDescent="0.3">
      <c r="N54" s="28"/>
      <c r="O54" s="2"/>
      <c r="P54" s="2"/>
    </row>
    <row r="55" spans="2:16" ht="12.75" customHeight="1" x14ac:dyDescent="0.3">
      <c r="N55" s="28"/>
      <c r="O55" s="2"/>
      <c r="P55" s="2"/>
    </row>
    <row r="56" spans="2:16" ht="12.75" customHeight="1" x14ac:dyDescent="0.3">
      <c r="N56" s="28"/>
      <c r="O56" s="2"/>
      <c r="P56" s="2"/>
    </row>
    <row r="57" spans="2:16" ht="12.75" customHeight="1" x14ac:dyDescent="0.3">
      <c r="I57" s="59" t="s">
        <v>36</v>
      </c>
      <c r="O57" s="2"/>
    </row>
    <row r="58" spans="2:16" ht="12.75" customHeight="1" x14ac:dyDescent="0.3">
      <c r="O58" s="2"/>
    </row>
    <row r="59" spans="2:16" ht="12.75" customHeight="1" x14ac:dyDescent="0.3">
      <c r="O59" s="2"/>
    </row>
    <row r="60" spans="2:16" ht="12.75" customHeight="1" x14ac:dyDescent="0.3">
      <c r="O60" s="2"/>
    </row>
    <row r="61" spans="2:16" ht="12.75" customHeight="1" x14ac:dyDescent="0.3">
      <c r="O61" s="2"/>
    </row>
    <row r="62" spans="2:16" ht="12.75" customHeight="1" x14ac:dyDescent="0.2"/>
    <row r="63" spans="2:16" ht="12.75" customHeight="1" x14ac:dyDescent="0.2"/>
    <row r="64" spans="2:16" ht="12.75" customHeight="1" x14ac:dyDescent="0.3">
      <c r="O64" s="2"/>
    </row>
    <row r="65" spans="15:15" ht="12.75" customHeight="1" x14ac:dyDescent="0.3">
      <c r="O65" s="2"/>
    </row>
    <row r="66" spans="15:15" ht="12.75" customHeight="1" x14ac:dyDescent="0.3">
      <c r="O66" s="2"/>
    </row>
  </sheetData>
  <mergeCells count="1">
    <mergeCell ref="N3:P3"/>
  </mergeCells>
  <pageMargins left="0.74803149606299213" right="0.74803149606299213" top="0.7" bottom="0.53" header="0.51" footer="0.41"/>
  <pageSetup paperSize="9" scale="92" orientation="portrait" horizontalDpi="4294967292" verticalDpi="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276225</xdr:colOff>
                <xdr:row>0</xdr:row>
                <xdr:rowOff>0</xdr:rowOff>
              </from>
              <to>
                <xdr:col>2</xdr:col>
                <xdr:colOff>400050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49</xdr:row>
                <xdr:rowOff>66675</xdr:rowOff>
              </from>
              <to>
                <xdr:col>2</xdr:col>
                <xdr:colOff>0</xdr:colOff>
                <xdr:row>54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J13" sqref="J13"/>
    </sheetView>
  </sheetViews>
  <sheetFormatPr defaultRowHeight="12.75" x14ac:dyDescent="0.2"/>
  <cols>
    <col min="2" max="2" width="8.140625" bestFit="1" customWidth="1"/>
    <col min="3" max="3" width="11.42578125" bestFit="1" customWidth="1"/>
    <col min="4" max="4" width="1.5703125" bestFit="1" customWidth="1"/>
    <col min="5" max="5" width="10.140625" bestFit="1" customWidth="1"/>
    <col min="7" max="7" width="11" bestFit="1" customWidth="1"/>
    <col min="8" max="8" width="11.85546875" bestFit="1" customWidth="1"/>
  </cols>
  <sheetData>
    <row r="1" spans="1:9" ht="18.75" x14ac:dyDescent="0.3">
      <c r="A1" s="17"/>
      <c r="B1" s="17"/>
      <c r="C1" s="17"/>
      <c r="D1" s="17"/>
      <c r="E1" s="17"/>
      <c r="F1" s="17"/>
      <c r="G1" s="18"/>
      <c r="H1" s="17"/>
      <c r="I1" s="17"/>
    </row>
    <row r="2" spans="1:9" ht="20.25" x14ac:dyDescent="0.3">
      <c r="A2" s="65" t="s">
        <v>21</v>
      </c>
      <c r="B2" s="65"/>
      <c r="C2" s="65"/>
      <c r="D2" s="65"/>
      <c r="E2" s="65"/>
      <c r="F2" s="65"/>
      <c r="G2" s="65"/>
      <c r="H2" s="65"/>
      <c r="I2" s="65"/>
    </row>
    <row r="3" spans="1:9" ht="18.75" x14ac:dyDescent="0.3">
      <c r="A3" s="66" t="s">
        <v>35</v>
      </c>
      <c r="B3" s="66"/>
      <c r="C3" s="66"/>
      <c r="D3" s="66"/>
      <c r="E3" s="66"/>
      <c r="F3" s="66"/>
      <c r="G3" s="66"/>
      <c r="H3" s="66"/>
      <c r="I3" s="66"/>
    </row>
    <row r="4" spans="1:9" ht="18.75" x14ac:dyDescent="0.3">
      <c r="A4" s="17"/>
      <c r="B4" s="17"/>
      <c r="C4" s="17"/>
      <c r="D4" s="17"/>
      <c r="E4" s="17"/>
      <c r="F4" s="17"/>
      <c r="G4" s="18"/>
      <c r="H4" s="17"/>
      <c r="I4" s="17"/>
    </row>
    <row r="5" spans="1:9" ht="18.75" x14ac:dyDescent="0.3">
      <c r="A5" s="1"/>
      <c r="B5" s="5"/>
      <c r="C5" s="12" t="s">
        <v>1</v>
      </c>
      <c r="D5" s="12" t="s">
        <v>2</v>
      </c>
      <c r="E5" s="19" t="s">
        <v>3</v>
      </c>
      <c r="F5" s="12"/>
      <c r="G5" s="27" t="s">
        <v>20</v>
      </c>
      <c r="H5" s="5"/>
      <c r="I5" s="1"/>
    </row>
    <row r="6" spans="1:9" ht="18.75" x14ac:dyDescent="0.3">
      <c r="A6" s="1"/>
      <c r="B6" s="1"/>
      <c r="C6" s="8" t="s">
        <v>2</v>
      </c>
      <c r="D6" s="13"/>
      <c r="E6" s="8"/>
      <c r="F6" s="8"/>
      <c r="G6" s="14"/>
      <c r="H6" s="1"/>
      <c r="I6" s="1"/>
    </row>
    <row r="7" spans="1:9" ht="18.75" x14ac:dyDescent="0.3">
      <c r="A7" s="1"/>
      <c r="B7" s="1"/>
      <c r="C7" s="7" t="s">
        <v>6</v>
      </c>
      <c r="D7" s="13"/>
      <c r="E7" s="11">
        <v>1000000</v>
      </c>
      <c r="F7" s="11"/>
      <c r="G7" s="24">
        <v>9265920</v>
      </c>
      <c r="H7" s="1"/>
      <c r="I7" s="6"/>
    </row>
    <row r="8" spans="1:9" ht="18.75" x14ac:dyDescent="0.3">
      <c r="A8" s="1"/>
      <c r="B8" s="16"/>
      <c r="C8" s="36">
        <v>42384</v>
      </c>
      <c r="D8" s="13"/>
      <c r="E8" s="11">
        <v>100000</v>
      </c>
      <c r="F8" s="11"/>
      <c r="G8" s="24">
        <v>926592</v>
      </c>
      <c r="H8" s="1"/>
      <c r="I8" s="6"/>
    </row>
    <row r="9" spans="1:9" ht="18.75" x14ac:dyDescent="0.3">
      <c r="A9" s="1"/>
      <c r="B9" s="1"/>
      <c r="C9" s="8"/>
      <c r="D9" s="13"/>
      <c r="E9" s="11">
        <v>10000</v>
      </c>
      <c r="F9" s="11"/>
      <c r="G9" s="24">
        <v>92659</v>
      </c>
      <c r="H9" s="1"/>
      <c r="I9" s="6"/>
    </row>
    <row r="10" spans="1:9" ht="18.75" x14ac:dyDescent="0.3">
      <c r="A10" s="1"/>
      <c r="B10" s="1"/>
      <c r="C10" s="20"/>
      <c r="D10" s="21"/>
      <c r="E10" s="22"/>
      <c r="F10" s="22"/>
      <c r="G10" s="25"/>
      <c r="H10" s="1"/>
      <c r="I10" s="6"/>
    </row>
    <row r="11" spans="1:9" ht="18.75" x14ac:dyDescent="0.3">
      <c r="A11" s="1"/>
      <c r="B11" s="1"/>
      <c r="C11" s="7" t="s">
        <v>11</v>
      </c>
      <c r="D11" s="8"/>
      <c r="E11" s="11">
        <v>1000000</v>
      </c>
      <c r="F11" s="11"/>
      <c r="G11" s="24">
        <v>8244880</v>
      </c>
      <c r="H11" s="1"/>
      <c r="I11" s="6"/>
    </row>
    <row r="12" spans="1:9" ht="18.75" x14ac:dyDescent="0.3">
      <c r="A12" s="1"/>
      <c r="B12" s="1"/>
      <c r="C12" s="37">
        <v>42658</v>
      </c>
      <c r="D12" s="8"/>
      <c r="E12" s="11">
        <v>500000</v>
      </c>
      <c r="F12" s="11"/>
      <c r="G12" s="24">
        <v>4122440</v>
      </c>
      <c r="H12" s="1"/>
      <c r="I12" s="6"/>
    </row>
    <row r="13" spans="1:9" ht="18.75" x14ac:dyDescent="0.3">
      <c r="A13" s="1"/>
      <c r="B13" s="1"/>
      <c r="C13" s="7"/>
      <c r="D13" s="8"/>
      <c r="E13" s="11">
        <v>100000</v>
      </c>
      <c r="F13" s="11"/>
      <c r="G13" s="24">
        <v>824488</v>
      </c>
      <c r="H13" s="1"/>
      <c r="I13" s="6"/>
    </row>
    <row r="14" spans="1:9" ht="18.75" x14ac:dyDescent="0.3">
      <c r="A14" s="1"/>
      <c r="B14" s="1"/>
      <c r="C14" s="8"/>
      <c r="D14" s="8"/>
      <c r="E14" s="11">
        <v>10000</v>
      </c>
      <c r="F14" s="11"/>
      <c r="G14" s="24">
        <v>82449</v>
      </c>
      <c r="H14" s="1"/>
      <c r="I14" s="6"/>
    </row>
    <row r="15" spans="1:9" ht="18.75" x14ac:dyDescent="0.3">
      <c r="A15" s="1"/>
      <c r="B15" s="1"/>
      <c r="C15" s="20"/>
      <c r="D15" s="20"/>
      <c r="E15" s="22"/>
      <c r="F15" s="22"/>
      <c r="G15" s="25"/>
      <c r="H15" s="1"/>
      <c r="I15" s="6"/>
    </row>
    <row r="16" spans="1:9" ht="18.75" x14ac:dyDescent="0.3">
      <c r="A16" s="1"/>
      <c r="B16" s="1"/>
      <c r="C16" s="7" t="s">
        <v>14</v>
      </c>
      <c r="D16" s="8"/>
      <c r="E16" s="11">
        <v>5000000</v>
      </c>
      <c r="F16" s="11"/>
      <c r="G16" s="24">
        <v>40602800</v>
      </c>
      <c r="H16" s="1"/>
      <c r="I16" s="6"/>
    </row>
    <row r="17" spans="1:9" ht="18.75" x14ac:dyDescent="0.3">
      <c r="A17" s="1"/>
      <c r="B17" s="1"/>
      <c r="C17" s="36">
        <v>42750</v>
      </c>
      <c r="D17" s="8"/>
      <c r="E17" s="11">
        <v>1000000</v>
      </c>
      <c r="F17" s="11"/>
      <c r="G17" s="24">
        <v>8120560</v>
      </c>
      <c r="H17" s="1"/>
      <c r="I17" s="6"/>
    </row>
    <row r="18" spans="1:9" ht="18.75" x14ac:dyDescent="0.3">
      <c r="A18" s="1"/>
      <c r="B18" s="1"/>
      <c r="C18" s="8"/>
      <c r="D18" s="8"/>
      <c r="E18" s="11">
        <v>100000</v>
      </c>
      <c r="F18" s="11"/>
      <c r="G18" s="24">
        <v>812056</v>
      </c>
      <c r="H18" s="1"/>
      <c r="I18" s="6"/>
    </row>
    <row r="19" spans="1:9" ht="18.75" x14ac:dyDescent="0.3">
      <c r="A19" s="1"/>
      <c r="B19" s="1"/>
      <c r="C19" s="8"/>
      <c r="D19" s="8"/>
      <c r="E19" s="11">
        <v>10000</v>
      </c>
      <c r="F19" s="11"/>
      <c r="G19" s="24">
        <v>81206</v>
      </c>
      <c r="H19" s="1"/>
      <c r="I19" s="6"/>
    </row>
    <row r="20" spans="1:9" ht="18.75" x14ac:dyDescent="0.3">
      <c r="A20" s="1"/>
      <c r="B20" s="1"/>
      <c r="C20" s="23"/>
      <c r="D20" s="20"/>
      <c r="E20" s="22"/>
      <c r="F20" s="22"/>
      <c r="G20" s="25"/>
      <c r="H20" s="1"/>
      <c r="I20" s="6"/>
    </row>
    <row r="21" spans="1:9" ht="18.75" x14ac:dyDescent="0.3">
      <c r="A21" s="1"/>
      <c r="B21" s="1"/>
      <c r="C21" s="7" t="s">
        <v>15</v>
      </c>
      <c r="D21" s="15"/>
      <c r="E21" s="11">
        <v>5000000</v>
      </c>
      <c r="F21" s="11"/>
      <c r="G21" s="24">
        <v>39965600</v>
      </c>
      <c r="H21" s="1"/>
      <c r="I21" s="6"/>
    </row>
    <row r="22" spans="1:9" ht="18.75" x14ac:dyDescent="0.3">
      <c r="A22" s="1"/>
      <c r="B22" s="1"/>
      <c r="C22" s="36">
        <v>42840</v>
      </c>
      <c r="D22" s="8"/>
      <c r="E22" s="11">
        <v>1000000</v>
      </c>
      <c r="F22" s="11"/>
      <c r="G22" s="24">
        <v>7993120</v>
      </c>
      <c r="H22" s="1"/>
      <c r="I22" s="6"/>
    </row>
    <row r="23" spans="1:9" ht="18.75" x14ac:dyDescent="0.3">
      <c r="A23" s="1"/>
      <c r="B23" s="1"/>
      <c r="C23" s="8"/>
      <c r="D23" s="8"/>
      <c r="E23" s="11">
        <v>100000</v>
      </c>
      <c r="F23" s="11"/>
      <c r="G23" s="24">
        <v>799312</v>
      </c>
      <c r="H23" s="1"/>
      <c r="I23" s="6"/>
    </row>
    <row r="24" spans="1:9" ht="18.75" x14ac:dyDescent="0.3">
      <c r="A24" s="1"/>
      <c r="B24" s="1"/>
      <c r="C24" s="8"/>
      <c r="D24" s="8"/>
      <c r="E24" s="11">
        <v>10000</v>
      </c>
      <c r="F24" s="11"/>
      <c r="G24" s="24">
        <v>79931</v>
      </c>
      <c r="H24" s="1"/>
      <c r="I24" s="6"/>
    </row>
    <row r="25" spans="1:9" ht="18.75" x14ac:dyDescent="0.3">
      <c r="A25" s="1"/>
      <c r="B25" s="1"/>
      <c r="C25" s="20"/>
      <c r="D25" s="20"/>
      <c r="E25" s="22"/>
      <c r="F25" s="22"/>
      <c r="G25" s="25"/>
      <c r="H25" s="1"/>
      <c r="I25" s="6"/>
    </row>
    <row r="26" spans="1:9" ht="18.75" x14ac:dyDescent="0.3">
      <c r="A26" s="1"/>
      <c r="B26" s="1"/>
      <c r="C26" s="7" t="s">
        <v>16</v>
      </c>
      <c r="D26" s="8"/>
      <c r="E26" s="11">
        <v>5000000</v>
      </c>
      <c r="F26" s="11"/>
      <c r="G26" s="24">
        <v>36806250</v>
      </c>
      <c r="H26" s="1"/>
      <c r="I26" s="6"/>
    </row>
    <row r="27" spans="1:9" ht="18.75" x14ac:dyDescent="0.3">
      <c r="A27" s="1"/>
      <c r="B27" s="1"/>
      <c r="C27" s="36">
        <v>43205</v>
      </c>
      <c r="D27" s="8"/>
      <c r="E27" s="11">
        <v>1000000</v>
      </c>
      <c r="F27" s="11"/>
      <c r="G27" s="24">
        <v>7361250</v>
      </c>
      <c r="H27" s="1"/>
      <c r="I27" s="6"/>
    </row>
    <row r="28" spans="1:9" ht="18.75" x14ac:dyDescent="0.3">
      <c r="A28" s="1"/>
      <c r="B28" s="1"/>
      <c r="C28" s="8"/>
      <c r="D28" s="8"/>
      <c r="E28" s="11">
        <v>100000</v>
      </c>
      <c r="F28" s="11"/>
      <c r="G28" s="24">
        <v>736125</v>
      </c>
      <c r="H28" s="1"/>
      <c r="I28" s="6"/>
    </row>
    <row r="29" spans="1:9" ht="18.75" x14ac:dyDescent="0.3">
      <c r="A29" s="1"/>
      <c r="B29" s="1"/>
      <c r="C29" s="8"/>
      <c r="D29" s="8"/>
      <c r="E29" s="11">
        <v>10000</v>
      </c>
      <c r="F29" s="11"/>
      <c r="G29" s="24">
        <v>73613</v>
      </c>
      <c r="H29" s="1"/>
      <c r="I29" s="6"/>
    </row>
    <row r="30" spans="1:9" ht="18.75" x14ac:dyDescent="0.3">
      <c r="A30" s="1"/>
      <c r="B30" s="1"/>
      <c r="C30" s="20"/>
      <c r="D30" s="20"/>
      <c r="E30" s="22"/>
      <c r="F30" s="22"/>
      <c r="G30" s="25"/>
      <c r="H30" s="1"/>
      <c r="I30" s="6"/>
    </row>
    <row r="31" spans="1:9" ht="18.75" x14ac:dyDescent="0.3">
      <c r="A31" s="1"/>
      <c r="B31" s="1"/>
      <c r="C31" s="7" t="s">
        <v>17</v>
      </c>
      <c r="D31" s="8"/>
      <c r="E31" s="11">
        <v>5000000</v>
      </c>
      <c r="F31" s="11"/>
      <c r="G31" s="24">
        <v>29381600</v>
      </c>
      <c r="H31" s="1"/>
      <c r="I31" s="6"/>
    </row>
    <row r="32" spans="1:9" ht="18.75" x14ac:dyDescent="0.3">
      <c r="A32" s="1"/>
      <c r="B32" s="1"/>
      <c r="C32" s="36">
        <v>43388</v>
      </c>
      <c r="D32" s="8"/>
      <c r="E32" s="11">
        <v>1000000</v>
      </c>
      <c r="F32" s="11"/>
      <c r="G32" s="24">
        <v>5876320</v>
      </c>
      <c r="H32" s="1"/>
      <c r="I32" s="6"/>
    </row>
    <row r="33" spans="1:9" ht="18.75" x14ac:dyDescent="0.3">
      <c r="A33" s="1"/>
      <c r="B33" s="1"/>
      <c r="C33" s="8"/>
      <c r="D33" s="8"/>
      <c r="E33" s="11">
        <v>100000</v>
      </c>
      <c r="F33" s="11"/>
      <c r="G33" s="24">
        <v>587632</v>
      </c>
      <c r="H33" s="1"/>
      <c r="I33" s="6"/>
    </row>
    <row r="34" spans="1:9" ht="18.75" x14ac:dyDescent="0.3">
      <c r="A34" s="1"/>
      <c r="B34" s="1"/>
      <c r="C34" s="8"/>
      <c r="D34" s="8"/>
      <c r="E34" s="11">
        <v>10000</v>
      </c>
      <c r="F34" s="11"/>
      <c r="G34" s="24">
        <v>58763</v>
      </c>
      <c r="H34" s="1"/>
      <c r="I34" s="6"/>
    </row>
    <row r="35" spans="1:9" ht="18.75" x14ac:dyDescent="0.3">
      <c r="C35" s="20"/>
      <c r="D35" s="20"/>
      <c r="E35" s="22"/>
      <c r="F35" s="22"/>
      <c r="G35" s="25"/>
      <c r="I35" s="6"/>
    </row>
    <row r="36" spans="1:9" ht="18.75" x14ac:dyDescent="0.3">
      <c r="C36" s="7" t="s">
        <v>18</v>
      </c>
      <c r="D36" s="8"/>
      <c r="E36" s="11">
        <v>5000000</v>
      </c>
      <c r="F36" s="11"/>
      <c r="G36" s="24">
        <v>27739950</v>
      </c>
      <c r="I36" s="6"/>
    </row>
    <row r="37" spans="1:9" ht="18.75" x14ac:dyDescent="0.3">
      <c r="C37" s="36">
        <v>43480</v>
      </c>
      <c r="D37" s="15"/>
      <c r="E37" s="11">
        <v>1000000</v>
      </c>
      <c r="F37" s="11"/>
      <c r="G37" s="24">
        <v>5547990</v>
      </c>
      <c r="I37" s="6"/>
    </row>
    <row r="38" spans="1:9" ht="18.75" x14ac:dyDescent="0.3">
      <c r="C38" s="15"/>
      <c r="D38" s="15"/>
      <c r="E38" s="11">
        <v>100000</v>
      </c>
      <c r="F38" s="11"/>
      <c r="G38" s="24">
        <v>554799</v>
      </c>
      <c r="I38" s="6"/>
    </row>
    <row r="39" spans="1:9" ht="18.75" x14ac:dyDescent="0.3">
      <c r="C39" s="15"/>
      <c r="D39" s="15"/>
      <c r="E39" s="11">
        <v>10000</v>
      </c>
      <c r="F39" s="11"/>
      <c r="G39" s="24">
        <v>55480</v>
      </c>
      <c r="I39" s="6"/>
    </row>
    <row r="40" spans="1:9" ht="18.75" x14ac:dyDescent="0.3">
      <c r="C40" s="20"/>
      <c r="D40" s="20"/>
      <c r="E40" s="22"/>
      <c r="F40" s="22"/>
      <c r="G40" s="25"/>
      <c r="I40" s="6"/>
    </row>
    <row r="41" spans="1:9" ht="18.75" x14ac:dyDescent="0.3">
      <c r="C41" s="7" t="s">
        <v>19</v>
      </c>
      <c r="D41" s="8"/>
      <c r="E41" s="11">
        <v>5000000</v>
      </c>
      <c r="F41" s="11"/>
      <c r="G41" s="24">
        <v>26153500</v>
      </c>
      <c r="I41" s="6"/>
    </row>
    <row r="42" spans="1:9" ht="15.75" x14ac:dyDescent="0.25">
      <c r="C42" s="36">
        <v>43845</v>
      </c>
      <c r="D42" s="15"/>
      <c r="E42" s="11">
        <v>1000000</v>
      </c>
      <c r="F42" s="11"/>
      <c r="G42" s="24">
        <v>5230700</v>
      </c>
    </row>
    <row r="43" spans="1:9" ht="15.75" x14ac:dyDescent="0.25">
      <c r="C43" s="15"/>
      <c r="D43" s="15"/>
      <c r="E43" s="11">
        <v>100000</v>
      </c>
      <c r="F43" s="11"/>
      <c r="G43" s="24">
        <v>523070</v>
      </c>
    </row>
    <row r="44" spans="1:9" ht="15.75" x14ac:dyDescent="0.25">
      <c r="C44" s="15"/>
      <c r="D44" s="15"/>
      <c r="E44" s="11">
        <v>10000</v>
      </c>
      <c r="F44" s="11"/>
      <c r="G44" s="24">
        <v>52307</v>
      </c>
    </row>
    <row r="45" spans="1:9" x14ac:dyDescent="0.2">
      <c r="C45" s="23"/>
      <c r="D45" s="23"/>
      <c r="E45" s="23"/>
      <c r="F45" s="23"/>
      <c r="G45" s="26"/>
    </row>
    <row r="46" spans="1:9" ht="15.75" x14ac:dyDescent="0.25">
      <c r="C46" s="7" t="s">
        <v>34</v>
      </c>
      <c r="D46" s="8"/>
      <c r="E46" s="11">
        <v>1000000</v>
      </c>
      <c r="F46" s="11"/>
      <c r="G46" s="24">
        <v>4914570</v>
      </c>
    </row>
    <row r="47" spans="1:9" ht="15.75" x14ac:dyDescent="0.25">
      <c r="C47" s="36"/>
      <c r="D47" s="15"/>
      <c r="E47" s="11">
        <v>100000</v>
      </c>
      <c r="F47" s="11"/>
      <c r="G47" s="24">
        <v>491457</v>
      </c>
    </row>
    <row r="48" spans="1:9" ht="15.75" x14ac:dyDescent="0.25">
      <c r="C48" s="36"/>
      <c r="D48" s="15"/>
      <c r="E48" s="11">
        <v>10000</v>
      </c>
      <c r="F48" s="11"/>
      <c r="G48" s="24">
        <v>49146</v>
      </c>
    </row>
    <row r="49" spans="2:9" ht="15.75" x14ac:dyDescent="0.25">
      <c r="B49" s="45" t="s">
        <v>28</v>
      </c>
      <c r="C49" s="41" t="s">
        <v>29</v>
      </c>
      <c r="D49" s="42"/>
      <c r="E49" s="43">
        <v>1</v>
      </c>
      <c r="F49" s="43"/>
      <c r="G49" s="44"/>
      <c r="H49" s="40">
        <v>4.9145700000000003</v>
      </c>
      <c r="I49" s="46"/>
    </row>
    <row r="50" spans="2:9" x14ac:dyDescent="0.2">
      <c r="C50" s="36"/>
      <c r="G50" s="4"/>
    </row>
    <row r="51" spans="2:9" x14ac:dyDescent="0.2">
      <c r="G51" s="4"/>
    </row>
  </sheetData>
  <mergeCells count="2">
    <mergeCell ref="A2:I2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91-1,91-3... (2)</vt:lpstr>
      <vt:lpstr>Sheet2</vt:lpstr>
      <vt:lpstr>'91-1,91-3... (2)'!LVT</vt:lpstr>
      <vt:lpstr>'91-1,91-3...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Innlausnarverð húsbréfa</dc:title>
  <dc:creator>Ásbjörn Þorleifsson</dc:creator>
  <cp:lastModifiedBy>Tinna Dögg Guðmundsdóttir</cp:lastModifiedBy>
  <cp:lastPrinted>2002-01-02T16:17:15Z</cp:lastPrinted>
  <dcterms:created xsi:type="dcterms:W3CDTF">1999-02-11T10:56:54Z</dcterms:created>
  <dcterms:modified xsi:type="dcterms:W3CDTF">2015-09-28T11:23:25Z</dcterms:modified>
</cp:coreProperties>
</file>